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Dashboard Spese Cas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4">
    <numFmt numFmtId="164" formatCode="#,##0.00 €"/>
    <numFmt numFmtId="165" formatCode="0,00 %"/>
    <numFmt numFmtId="166" formatCode="yyyy-mm-dd h:mm:ss"/>
    <numFmt numFmtId="167" formatCode="DD/MM/YYYY"/>
  </numFmts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1F4E78"/>
        <bgColor rgb="001F4E78"/>
      </patternFill>
    </fill>
    <fill>
      <patternFill patternType="solid">
        <fgColor rgb="00FFF2CC"/>
        <bgColor rgb="00FFF2CC"/>
      </patternFill>
    </fill>
    <fill>
      <patternFill patternType="solid">
        <fgColor rgb="00E2F0D9"/>
        <bgColor rgb="00E2F0D9"/>
      </patternFill>
    </fill>
  </fills>
  <borders count="2">
    <border>
      <left/>
      <right/>
      <top/>
      <bottom/>
      <diagonal/>
    </border>
    <border>
      <left style="thin">
        <color rgb="00D9D9D9"/>
      </left>
      <right style="thin">
        <color rgb="00D9D9D9"/>
      </right>
      <top style="thin">
        <color rgb="00D9D9D9"/>
      </top>
      <bottom style="thin">
        <color rgb="00D9D9D9"/>
      </bottom>
    </border>
  </borders>
  <cellStyleXfs count="1">
    <xf numFmtId="0" fontId="0" fillId="0" borderId="0"/>
  </cellStyleXfs>
  <cellXfs count="13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/>
    </xf>
    <xf numFmtId="0" fontId="0" fillId="0" borderId="1" pivotButton="0" quotePrefix="0" xfId="0"/>
    <xf numFmtId="164" fontId="0" fillId="3" borderId="1" pivotButton="0" quotePrefix="0" xfId="0"/>
    <xf numFmtId="0" fontId="0" fillId="3" borderId="1" pivotButton="0" quotePrefix="0" xfId="0"/>
    <xf numFmtId="165" fontId="0" fillId="3" borderId="1" pivotButton="0" quotePrefix="0" xfId="0"/>
    <xf numFmtId="1" fontId="0" fillId="3" borderId="1" pivotButton="0" quotePrefix="0" xfId="0"/>
    <xf numFmtId="167" fontId="0" fillId="3" borderId="1" pivotButton="0" quotePrefix="0" xfId="0"/>
    <xf numFmtId="164" fontId="0" fillId="4" borderId="1" pivotButton="0" quotePrefix="0" xfId="0"/>
    <xf numFmtId="165" fontId="0" fillId="4" borderId="1" pivotButton="0" quotePrefix="0" xfId="0"/>
    <xf numFmtId="0" fontId="2" fillId="2" borderId="1" applyAlignment="1" pivotButton="0" quotePrefix="0" xfId="0">
      <alignment horizontal="center"/>
    </xf>
    <xf numFmtId="164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Breakdown Spese</a:t>
            </a:r>
          </a:p>
        </rich>
      </tx>
    </title>
    <plotArea>
      <pieChart>
        <varyColors val="1"/>
        <ser>
          <idx val="0"/>
          <order val="0"/>
          <spPr>
            <a:ln>
              <a:prstDash val="solid"/>
            </a:ln>
          </spPr>
          <cat>
            <numRef>
              <f>'Dashboard Spese Casa'!$A$16:$A$22</f>
            </numRef>
          </cat>
          <val>
            <numRef>
              <f>'Dashboard Spese Casa'!$B$16:$B$22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style val="10"/>
  <chart>
    <title>
      <tx>
        <rich>
          <a:bodyPr/>
          <a:p>
            <a:pPr>
              <a:defRPr/>
            </a:pPr>
            <a:r>
              <a:t>Interessi vs Capitale (Primi 60 mesi)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'Dashboard Spese Casa'!C31</f>
            </strRef>
          </tx>
          <spPr>
            <a:ln>
              <a:prstDash val="solid"/>
            </a:ln>
          </spPr>
          <cat>
            <numRef>
              <f>'Dashboard Spese Casa'!$A$32:$A$91</f>
            </numRef>
          </cat>
          <val>
            <numRef>
              <f>'Dashboard Spese Casa'!$C$32:$C$91</f>
            </numRef>
          </val>
        </ser>
        <ser>
          <idx val="1"/>
          <order val="1"/>
          <tx>
            <strRef>
              <f>'Dashboard Spese Casa'!D31</f>
            </strRef>
          </tx>
          <spPr>
            <a:ln>
              <a:prstDash val="solid"/>
            </a:ln>
          </spPr>
          <cat>
            <numRef>
              <f>'Dashboard Spese Casa'!$A$32:$A$91</f>
            </numRef>
          </cat>
          <val>
            <numRef>
              <f>'Dashboard Spese Casa'!$D$32:$D$91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Saldo Capitale</a:t>
            </a:r>
          </a:p>
        </rich>
      </tx>
    </title>
    <plotArea>
      <lineChart>
        <grouping val="standard"/>
        <ser>
          <idx val="0"/>
          <order val="0"/>
          <tx>
            <strRef>
              <f>'Dashboard Spese Casa'!F31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'Dashboard Spese Casa'!$A$32:$A$91</f>
            </numRef>
          </cat>
          <val>
            <numRef>
              <f>'Dashboard Spese Casa'!$F$32:$F$91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3</row>
      <rowOff>0</rowOff>
    </from>
    <ext cx="3600000" cy="36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19</row>
      <rowOff>0</rowOff>
    </from>
    <ext cx="7200000" cy="54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7</col>
      <colOff>0</colOff>
      <row>39</row>
      <rowOff>0</rowOff>
    </from>
    <ext cx="7200000" cy="54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91"/>
  <sheetViews>
    <sheetView workbookViewId="0">
      <selection activeCell="A1" sqref="A1"/>
    </sheetView>
  </sheetViews>
  <sheetFormatPr baseColWidth="8" defaultRowHeight="15"/>
  <cols>
    <col width="18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</cols>
  <sheetData>
    <row r="1">
      <c r="A1" s="1" t="inlineStr">
        <is>
          <t>CALCOLO SPESE ACQUISTO CASA</t>
        </is>
      </c>
    </row>
    <row r="3">
      <c r="A3" s="2" t="inlineStr">
        <is>
          <t>DATI DI INPUT</t>
        </is>
      </c>
    </row>
    <row r="4">
      <c r="A4" s="3" t="inlineStr">
        <is>
          <t>Prezzo immobile</t>
        </is>
      </c>
      <c r="B4" s="4" t="n">
        <v>250000</v>
      </c>
    </row>
    <row r="5">
      <c r="A5" s="3" t="inlineStr">
        <is>
          <t>Regione</t>
        </is>
      </c>
      <c r="B5" s="5" t="inlineStr">
        <is>
          <t>Lazio</t>
        </is>
      </c>
    </row>
    <row r="6">
      <c r="A6" s="3" t="inlineStr">
        <is>
          <t>Prima casa (S/N)</t>
        </is>
      </c>
      <c r="B6" s="5" t="inlineStr">
        <is>
          <t>S</t>
        </is>
      </c>
    </row>
    <row r="7">
      <c r="A7" s="3" t="inlineStr">
        <is>
          <t>Percentuale mutuo</t>
        </is>
      </c>
      <c r="B7" s="6" t="n">
        <v>0.8</v>
      </c>
    </row>
    <row r="8">
      <c r="A8" s="3" t="inlineStr">
        <is>
          <t>Durata mutuo (anni)</t>
        </is>
      </c>
      <c r="B8" s="7" t="n">
        <v>25</v>
      </c>
    </row>
    <row r="9">
      <c r="A9" s="3" t="inlineStr">
        <is>
          <t>Tasso annuo fisso</t>
        </is>
      </c>
      <c r="B9" s="6" t="n">
        <v>0.032</v>
      </c>
    </row>
    <row r="10">
      <c r="A10" s="3" t="inlineStr">
        <is>
          <t>Commissione agenzia (%)</t>
        </is>
      </c>
      <c r="B10" s="6" t="n">
        <v>0.03</v>
      </c>
    </row>
    <row r="11">
      <c r="A11" s="3" t="inlineStr">
        <is>
          <t>Spesa perizia (€)</t>
        </is>
      </c>
      <c r="B11" s="4" t="n">
        <v>350</v>
      </c>
    </row>
    <row r="12">
      <c r="A12" s="3" t="inlineStr">
        <is>
          <t>Spesa istruttoria (€)</t>
        </is>
      </c>
      <c r="B12" s="4" t="n">
        <v>1000</v>
      </c>
    </row>
    <row r="13">
      <c r="A13" s="3" t="inlineStr">
        <is>
          <t>Data stipula mutuo</t>
        </is>
      </c>
      <c r="B13" s="8" t="n">
        <v>45901</v>
      </c>
    </row>
    <row r="15">
      <c r="A15" s="2" t="inlineStr">
        <is>
          <t>CALCOLO COSTI</t>
        </is>
      </c>
    </row>
    <row r="16">
      <c r="A16" s="3" t="inlineStr">
        <is>
          <t>Imposta Registro</t>
        </is>
      </c>
      <c r="B16" s="9">
        <f>SE($B$6="S";$B$4*0,02;$B$4*0,09)</f>
        <v/>
      </c>
    </row>
    <row r="17">
      <c r="A17" s="3" t="inlineStr">
        <is>
          <t>Imposta Ipotecaria</t>
        </is>
      </c>
      <c r="B17" s="9" t="n">
        <v>50</v>
      </c>
    </row>
    <row r="18">
      <c r="A18" s="3" t="inlineStr">
        <is>
          <t>Imposta Catastale</t>
        </is>
      </c>
      <c r="B18" s="9" t="n">
        <v>50</v>
      </c>
    </row>
    <row r="19">
      <c r="A19" s="3" t="inlineStr">
        <is>
          <t>Notaio</t>
        </is>
      </c>
      <c r="B19" s="9">
        <f>SE($B$4&lt;=100000;$B$4*0,01+70;SE($B$4&lt;=500000;$B$4*0,008+100;$B$4*0,006+150))</f>
        <v/>
      </c>
    </row>
    <row r="20">
      <c r="A20" s="3" t="inlineStr">
        <is>
          <t>Commissione Agenzia</t>
        </is>
      </c>
      <c r="B20" s="9">
        <f>$B$4*$B$10</f>
        <v/>
      </c>
    </row>
    <row r="21">
      <c r="A21" s="3" t="inlineStr">
        <is>
          <t>Spesa Perizia</t>
        </is>
      </c>
      <c r="B21" s="9">
        <f>$B$11</f>
        <v/>
      </c>
    </row>
    <row r="22">
      <c r="A22" s="3" t="inlineStr">
        <is>
          <t>Spesa Istruttoria</t>
        </is>
      </c>
      <c r="B22" s="9">
        <f>$B$12</f>
        <v/>
      </c>
    </row>
    <row r="23">
      <c r="A23" s="3" t="inlineStr">
        <is>
          <t>Totale Spese Extra</t>
        </is>
      </c>
      <c r="B23" s="9">
        <f>SOMMA($B$16:$B$22)</f>
        <v/>
      </c>
    </row>
    <row r="25">
      <c r="A25" s="3" t="inlineStr">
        <is>
          <t>Importo Mutuo</t>
        </is>
      </c>
      <c r="B25" s="9">
        <f>$B$4*$B$7</f>
        <v/>
      </c>
    </row>
    <row r="26">
      <c r="A26" s="3" t="inlineStr">
        <is>
          <t>Rata Mensile</t>
        </is>
      </c>
      <c r="B26" s="9">
        <f>RATA($B$9/12;$B$8*12;-B25)</f>
        <v/>
      </c>
    </row>
    <row r="27">
      <c r="A27" s="3" t="inlineStr">
        <is>
          <t>Interessi Totali</t>
        </is>
      </c>
      <c r="B27" s="9">
        <f>B26*($B$8*12)-B25</f>
        <v/>
      </c>
    </row>
    <row r="28">
      <c r="A28" s="3" t="inlineStr">
        <is>
          <t>Costo Complessivo</t>
        </is>
      </c>
      <c r="B28" s="9">
        <f>$B$4+B23+B27</f>
        <v/>
      </c>
    </row>
    <row r="29">
      <c r="A29" s="3" t="inlineStr">
        <is>
          <t>Loan-To-Value</t>
        </is>
      </c>
      <c r="B29" s="10">
        <f>B25/$B$4</f>
        <v/>
      </c>
    </row>
    <row r="31">
      <c r="A31" s="11" t="inlineStr">
        <is>
          <t>Mese</t>
        </is>
      </c>
      <c r="B31" s="11" t="inlineStr">
        <is>
          <t>Inizio Capitale</t>
        </is>
      </c>
      <c r="C31" s="11" t="inlineStr">
        <is>
          <t>Quota Interessi</t>
        </is>
      </c>
      <c r="D31" s="11" t="inlineStr">
        <is>
          <t>Quota Capitale</t>
        </is>
      </c>
      <c r="E31" s="11" t="inlineStr">
        <is>
          <t>Rata</t>
        </is>
      </c>
      <c r="F31" s="11" t="inlineStr">
        <is>
          <t>Fine Capitale</t>
        </is>
      </c>
    </row>
    <row r="32">
      <c r="A32" s="3" t="n">
        <v>1</v>
      </c>
      <c r="B32" s="12" t="n">
        <v>200000</v>
      </c>
      <c r="C32" s="12" t="n">
        <v>533.3333333333334</v>
      </c>
      <c r="D32" s="12" t="n">
        <v>436.024630359938</v>
      </c>
      <c r="E32" s="12" t="n">
        <v>969.3579636932714</v>
      </c>
      <c r="F32" s="12" t="n">
        <v>199563.9753696401</v>
      </c>
    </row>
    <row r="33">
      <c r="A33" s="3" t="n">
        <v>2</v>
      </c>
      <c r="B33" s="12" t="n">
        <v>199563.9753696401</v>
      </c>
      <c r="C33" s="12" t="n">
        <v>532.1706009857069</v>
      </c>
      <c r="D33" s="12" t="n">
        <v>437.1873627075645</v>
      </c>
      <c r="E33" s="12" t="n">
        <v>969.3579636932714</v>
      </c>
      <c r="F33" s="12" t="n">
        <v>199126.7880069325</v>
      </c>
    </row>
    <row r="34">
      <c r="A34" s="3" t="n">
        <v>3</v>
      </c>
      <c r="B34" s="12" t="n">
        <v>199126.7880069325</v>
      </c>
      <c r="C34" s="12" t="n">
        <v>531.0047680184866</v>
      </c>
      <c r="D34" s="12" t="n">
        <v>438.3531956747847</v>
      </c>
      <c r="E34" s="12" t="n">
        <v>969.3579636932714</v>
      </c>
      <c r="F34" s="12" t="n">
        <v>198688.4348112577</v>
      </c>
    </row>
    <row r="35">
      <c r="A35" s="3" t="n">
        <v>4</v>
      </c>
      <c r="B35" s="12" t="n">
        <v>198688.4348112577</v>
      </c>
      <c r="C35" s="12" t="n">
        <v>529.8358261633539</v>
      </c>
      <c r="D35" s="12" t="n">
        <v>439.5221375299175</v>
      </c>
      <c r="E35" s="12" t="n">
        <v>969.3579636932714</v>
      </c>
      <c r="F35" s="12" t="n">
        <v>198248.9126737278</v>
      </c>
    </row>
    <row r="36">
      <c r="A36" s="3" t="n">
        <v>5</v>
      </c>
      <c r="B36" s="12" t="n">
        <v>198248.9126737278</v>
      </c>
      <c r="C36" s="12" t="n">
        <v>528.6637671299408</v>
      </c>
      <c r="D36" s="12" t="n">
        <v>440.6941965633306</v>
      </c>
      <c r="E36" s="12" t="n">
        <v>969.3579636932714</v>
      </c>
      <c r="F36" s="12" t="n">
        <v>197808.2184771645</v>
      </c>
    </row>
    <row r="37">
      <c r="A37" s="3" t="n">
        <v>6</v>
      </c>
      <c r="B37" s="12" t="n">
        <v>197808.2184771645</v>
      </c>
      <c r="C37" s="12" t="n">
        <v>527.488582605772</v>
      </c>
      <c r="D37" s="12" t="n">
        <v>441.8693810874994</v>
      </c>
      <c r="E37" s="12" t="n">
        <v>969.3579636932714</v>
      </c>
      <c r="F37" s="12" t="n">
        <v>197366.349096077</v>
      </c>
    </row>
    <row r="38">
      <c r="A38" s="3" t="n">
        <v>7</v>
      </c>
      <c r="B38" s="12" t="n">
        <v>197366.349096077</v>
      </c>
      <c r="C38" s="12" t="n">
        <v>526.3102642562052</v>
      </c>
      <c r="D38" s="12" t="n">
        <v>443.0476994370662</v>
      </c>
      <c r="E38" s="12" t="n">
        <v>969.3579636932714</v>
      </c>
      <c r="F38" s="12" t="n">
        <v>196923.3013966399</v>
      </c>
    </row>
    <row r="39">
      <c r="A39" s="3" t="n">
        <v>8</v>
      </c>
      <c r="B39" s="12" t="n">
        <v>196923.3013966399</v>
      </c>
      <c r="C39" s="12" t="n">
        <v>525.128803724373</v>
      </c>
      <c r="D39" s="12" t="n">
        <v>444.2291599688983</v>
      </c>
      <c r="E39" s="12" t="n">
        <v>969.3579636932714</v>
      </c>
      <c r="F39" s="12" t="n">
        <v>196479.072236671</v>
      </c>
    </row>
    <row r="40">
      <c r="A40" s="3" t="n">
        <v>9</v>
      </c>
      <c r="B40" s="12" t="n">
        <v>196479.072236671</v>
      </c>
      <c r="C40" s="12" t="n">
        <v>523.9441926311226</v>
      </c>
      <c r="D40" s="12" t="n">
        <v>445.4137710621487</v>
      </c>
      <c r="E40" s="12" t="n">
        <v>969.3579636932714</v>
      </c>
      <c r="F40" s="12" t="n">
        <v>196033.6584656088</v>
      </c>
    </row>
    <row r="41">
      <c r="A41" s="3" t="n">
        <v>10</v>
      </c>
      <c r="B41" s="12" t="n">
        <v>196033.6584656088</v>
      </c>
      <c r="C41" s="12" t="n">
        <v>522.7564225749569</v>
      </c>
      <c r="D41" s="12" t="n">
        <v>446.6015411183145</v>
      </c>
      <c r="E41" s="12" t="n">
        <v>969.3579636932714</v>
      </c>
      <c r="F41" s="12" t="n">
        <v>195587.0569244905</v>
      </c>
    </row>
    <row r="42">
      <c r="A42" s="3" t="n">
        <v>11</v>
      </c>
      <c r="B42" s="12" t="n">
        <v>195587.0569244905</v>
      </c>
      <c r="C42" s="12" t="n">
        <v>521.5654851319747</v>
      </c>
      <c r="D42" s="12" t="n">
        <v>447.7924785612967</v>
      </c>
      <c r="E42" s="12" t="n">
        <v>969.3579636932714</v>
      </c>
      <c r="F42" s="12" t="n">
        <v>195139.2644459292</v>
      </c>
    </row>
    <row r="43">
      <c r="A43" s="3" t="n">
        <v>12</v>
      </c>
      <c r="B43" s="12" t="n">
        <v>195139.2644459292</v>
      </c>
      <c r="C43" s="12" t="n">
        <v>520.3713718558113</v>
      </c>
      <c r="D43" s="12" t="n">
        <v>448.9865918374601</v>
      </c>
      <c r="E43" s="12" t="n">
        <v>969.3579636932714</v>
      </c>
      <c r="F43" s="12" t="n">
        <v>194690.2778540918</v>
      </c>
    </row>
    <row r="44">
      <c r="A44" s="3" t="n">
        <v>13</v>
      </c>
      <c r="B44" s="12" t="n">
        <v>194690.2778540918</v>
      </c>
      <c r="C44" s="12" t="n">
        <v>519.174074277578</v>
      </c>
      <c r="D44" s="12" t="n">
        <v>450.1838894156933</v>
      </c>
      <c r="E44" s="12" t="n">
        <v>969.3579636932714</v>
      </c>
      <c r="F44" s="12" t="n">
        <v>194240.0939646761</v>
      </c>
    </row>
    <row r="45">
      <c r="A45" s="3" t="n">
        <v>14</v>
      </c>
      <c r="B45" s="12" t="n">
        <v>194240.0939646761</v>
      </c>
      <c r="C45" s="12" t="n">
        <v>517.9735839058029</v>
      </c>
      <c r="D45" s="12" t="n">
        <v>451.3843797874684</v>
      </c>
      <c r="E45" s="12" t="n">
        <v>969.3579636932714</v>
      </c>
      <c r="F45" s="12" t="n">
        <v>193788.7095848886</v>
      </c>
    </row>
    <row r="46">
      <c r="A46" s="3" t="n">
        <v>15</v>
      </c>
      <c r="B46" s="12" t="n">
        <v>193788.7095848886</v>
      </c>
      <c r="C46" s="12" t="n">
        <v>516.7698922263696</v>
      </c>
      <c r="D46" s="12" t="n">
        <v>452.5880714669017</v>
      </c>
      <c r="E46" s="12" t="n">
        <v>969.3579636932714</v>
      </c>
      <c r="F46" s="12" t="n">
        <v>193336.1215134217</v>
      </c>
    </row>
    <row r="47">
      <c r="A47" s="3" t="n">
        <v>16</v>
      </c>
      <c r="B47" s="12" t="n">
        <v>193336.1215134217</v>
      </c>
      <c r="C47" s="12" t="n">
        <v>515.5629907024579</v>
      </c>
      <c r="D47" s="12" t="n">
        <v>453.7949729908134</v>
      </c>
      <c r="E47" s="12" t="n">
        <v>969.3579636932714</v>
      </c>
      <c r="F47" s="12" t="n">
        <v>192882.3265404309</v>
      </c>
    </row>
    <row r="48">
      <c r="A48" s="3" t="n">
        <v>17</v>
      </c>
      <c r="B48" s="12" t="n">
        <v>192882.3265404309</v>
      </c>
      <c r="C48" s="12" t="n">
        <v>514.3528707744824</v>
      </c>
      <c r="D48" s="12" t="n">
        <v>455.0050929187889</v>
      </c>
      <c r="E48" s="12" t="n">
        <v>969.3579636932714</v>
      </c>
      <c r="F48" s="12" t="n">
        <v>192427.3214475121</v>
      </c>
    </row>
    <row r="49">
      <c r="A49" s="3" t="n">
        <v>18</v>
      </c>
      <c r="B49" s="12" t="n">
        <v>192427.3214475121</v>
      </c>
      <c r="C49" s="12" t="n">
        <v>513.1395238600323</v>
      </c>
      <c r="D49" s="12" t="n">
        <v>456.218439833239</v>
      </c>
      <c r="E49" s="12" t="n">
        <v>969.3579636932714</v>
      </c>
      <c r="F49" s="12" t="n">
        <v>191971.1030076789</v>
      </c>
    </row>
    <row r="50">
      <c r="A50" s="3" t="n">
        <v>19</v>
      </c>
      <c r="B50" s="12" t="n">
        <v>191971.1030076789</v>
      </c>
      <c r="C50" s="12" t="n">
        <v>511.9229413538104</v>
      </c>
      <c r="D50" s="12" t="n">
        <v>457.4350223394609</v>
      </c>
      <c r="E50" s="12" t="n">
        <v>969.3579636932714</v>
      </c>
      <c r="F50" s="12" t="n">
        <v>191513.6679853394</v>
      </c>
    </row>
    <row r="51">
      <c r="A51" s="3" t="n">
        <v>20</v>
      </c>
      <c r="B51" s="12" t="n">
        <v>191513.6679853394</v>
      </c>
      <c r="C51" s="12" t="n">
        <v>510.7031146275718</v>
      </c>
      <c r="D51" s="12" t="n">
        <v>458.6548490656995</v>
      </c>
      <c r="E51" s="12" t="n">
        <v>969.3579636932714</v>
      </c>
      <c r="F51" s="12" t="n">
        <v>191055.0131362737</v>
      </c>
    </row>
    <row r="52">
      <c r="A52" s="3" t="n">
        <v>21</v>
      </c>
      <c r="B52" s="12" t="n">
        <v>191055.0131362737</v>
      </c>
      <c r="C52" s="12" t="n">
        <v>509.4800350300633</v>
      </c>
      <c r="D52" s="12" t="n">
        <v>459.8779286632081</v>
      </c>
      <c r="E52" s="12" t="n">
        <v>969.3579636932714</v>
      </c>
      <c r="F52" s="12" t="n">
        <v>190595.1352076105</v>
      </c>
    </row>
    <row r="53">
      <c r="A53" s="3" t="n">
        <v>22</v>
      </c>
      <c r="B53" s="12" t="n">
        <v>190595.1352076105</v>
      </c>
      <c r="C53" s="12" t="n">
        <v>508.2536938869614</v>
      </c>
      <c r="D53" s="12" t="n">
        <v>461.10426980631</v>
      </c>
      <c r="E53" s="12" t="n">
        <v>969.3579636932714</v>
      </c>
      <c r="F53" s="12" t="n">
        <v>190134.0309378042</v>
      </c>
    </row>
    <row r="54">
      <c r="A54" s="3" t="n">
        <v>23</v>
      </c>
      <c r="B54" s="12" t="n">
        <v>190134.0309378042</v>
      </c>
      <c r="C54" s="12" t="n">
        <v>507.0240825008113</v>
      </c>
      <c r="D54" s="12" t="n">
        <v>462.3338811924601</v>
      </c>
      <c r="E54" s="12" t="n">
        <v>969.3579636932714</v>
      </c>
      <c r="F54" s="12" t="n">
        <v>189671.6970566118</v>
      </c>
    </row>
    <row r="55">
      <c r="A55" s="3" t="n">
        <v>24</v>
      </c>
      <c r="B55" s="12" t="n">
        <v>189671.6970566118</v>
      </c>
      <c r="C55" s="12" t="n">
        <v>505.7911921509647</v>
      </c>
      <c r="D55" s="12" t="n">
        <v>463.5667715423066</v>
      </c>
      <c r="E55" s="12" t="n">
        <v>969.3579636932714</v>
      </c>
      <c r="F55" s="12" t="n">
        <v>189208.1302850695</v>
      </c>
    </row>
    <row r="56">
      <c r="A56" s="3" t="n">
        <v>25</v>
      </c>
      <c r="B56" s="12" t="n">
        <v>189208.1302850695</v>
      </c>
      <c r="C56" s="12" t="n">
        <v>504.5550140935185</v>
      </c>
      <c r="D56" s="12" t="n">
        <v>464.8029495997528</v>
      </c>
      <c r="E56" s="12" t="n">
        <v>969.3579636932714</v>
      </c>
      <c r="F56" s="12" t="n">
        <v>188743.3273354697</v>
      </c>
    </row>
    <row r="57">
      <c r="A57" s="3" t="n">
        <v>26</v>
      </c>
      <c r="B57" s="12" t="n">
        <v>188743.3273354697</v>
      </c>
      <c r="C57" s="12" t="n">
        <v>503.3155395612525</v>
      </c>
      <c r="D57" s="12" t="n">
        <v>466.0424241320188</v>
      </c>
      <c r="E57" s="12" t="n">
        <v>969.3579636932714</v>
      </c>
      <c r="F57" s="12" t="n">
        <v>188277.2849113377</v>
      </c>
    </row>
    <row r="58">
      <c r="A58" s="3" t="n">
        <v>27</v>
      </c>
      <c r="B58" s="12" t="n">
        <v>188277.2849113377</v>
      </c>
      <c r="C58" s="12" t="n">
        <v>502.0727597635671</v>
      </c>
      <c r="D58" s="12" t="n">
        <v>467.2852039297042</v>
      </c>
      <c r="E58" s="12" t="n">
        <v>969.3579636932714</v>
      </c>
      <c r="F58" s="12" t="n">
        <v>187809.999707408</v>
      </c>
    </row>
    <row r="59">
      <c r="A59" s="3" t="n">
        <v>28</v>
      </c>
      <c r="B59" s="12" t="n">
        <v>187809.999707408</v>
      </c>
      <c r="C59" s="12" t="n">
        <v>500.8266658864213</v>
      </c>
      <c r="D59" s="12" t="n">
        <v>468.5312978068501</v>
      </c>
      <c r="E59" s="12" t="n">
        <v>969.3579636932714</v>
      </c>
      <c r="F59" s="12" t="n">
        <v>187341.4684096011</v>
      </c>
    </row>
    <row r="60">
      <c r="A60" s="3" t="n">
        <v>29</v>
      </c>
      <c r="B60" s="12" t="n">
        <v>187341.4684096011</v>
      </c>
      <c r="C60" s="12" t="n">
        <v>499.5772490922697</v>
      </c>
      <c r="D60" s="12" t="n">
        <v>469.7807146010017</v>
      </c>
      <c r="E60" s="12" t="n">
        <v>969.3579636932714</v>
      </c>
      <c r="F60" s="12" t="n">
        <v>186871.6876950001</v>
      </c>
    </row>
    <row r="61">
      <c r="A61" s="3" t="n">
        <v>30</v>
      </c>
      <c r="B61" s="12" t="n">
        <v>186871.6876950001</v>
      </c>
      <c r="C61" s="12" t="n">
        <v>498.3245005200004</v>
      </c>
      <c r="D61" s="12" t="n">
        <v>471.033463173271</v>
      </c>
      <c r="E61" s="12" t="n">
        <v>969.3579636932714</v>
      </c>
      <c r="F61" s="12" t="n">
        <v>186400.6542318269</v>
      </c>
    </row>
    <row r="62">
      <c r="A62" s="3" t="n">
        <v>31</v>
      </c>
      <c r="B62" s="12" t="n">
        <v>186400.6542318269</v>
      </c>
      <c r="C62" s="12" t="n">
        <v>497.0684112848716</v>
      </c>
      <c r="D62" s="12" t="n">
        <v>472.2895524083997</v>
      </c>
      <c r="E62" s="12" t="n">
        <v>969.3579636932714</v>
      </c>
      <c r="F62" s="12" t="n">
        <v>185928.3646794185</v>
      </c>
    </row>
    <row r="63">
      <c r="A63" s="3" t="n">
        <v>32</v>
      </c>
      <c r="B63" s="12" t="n">
        <v>185928.3646794185</v>
      </c>
      <c r="C63" s="12" t="n">
        <v>495.8089724784493</v>
      </c>
      <c r="D63" s="12" t="n">
        <v>473.5489912148221</v>
      </c>
      <c r="E63" s="12" t="n">
        <v>969.3579636932714</v>
      </c>
      <c r="F63" s="12" t="n">
        <v>185454.8156882036</v>
      </c>
    </row>
    <row r="64">
      <c r="A64" s="3" t="n">
        <v>33</v>
      </c>
      <c r="B64" s="12" t="n">
        <v>185454.8156882036</v>
      </c>
      <c r="C64" s="12" t="n">
        <v>494.546175168543</v>
      </c>
      <c r="D64" s="12" t="n">
        <v>474.8117885247283</v>
      </c>
      <c r="E64" s="12" t="n">
        <v>969.3579636932714</v>
      </c>
      <c r="F64" s="12" t="n">
        <v>184980.0038996789</v>
      </c>
    </row>
    <row r="65">
      <c r="A65" s="3" t="n">
        <v>34</v>
      </c>
      <c r="B65" s="12" t="n">
        <v>184980.0038996789</v>
      </c>
      <c r="C65" s="12" t="n">
        <v>493.2800103991437</v>
      </c>
      <c r="D65" s="12" t="n">
        <v>476.0779532941276</v>
      </c>
      <c r="E65" s="12" t="n">
        <v>969.3579636932714</v>
      </c>
      <c r="F65" s="12" t="n">
        <v>184503.9259463848</v>
      </c>
    </row>
    <row r="66">
      <c r="A66" s="3" t="n">
        <v>35</v>
      </c>
      <c r="B66" s="12" t="n">
        <v>184503.9259463848</v>
      </c>
      <c r="C66" s="12" t="n">
        <v>492.0104691903594</v>
      </c>
      <c r="D66" s="12" t="n">
        <v>477.347494502912</v>
      </c>
      <c r="E66" s="12" t="n">
        <v>969.3579636932714</v>
      </c>
      <c r="F66" s="12" t="n">
        <v>184026.5784518819</v>
      </c>
    </row>
    <row r="67">
      <c r="A67" s="3" t="n">
        <v>36</v>
      </c>
      <c r="B67" s="12" t="n">
        <v>184026.5784518819</v>
      </c>
      <c r="C67" s="12" t="n">
        <v>490.7375425383516</v>
      </c>
      <c r="D67" s="12" t="n">
        <v>478.6204211549197</v>
      </c>
      <c r="E67" s="12" t="n">
        <v>969.3579636932714</v>
      </c>
      <c r="F67" s="12" t="n">
        <v>183547.958030727</v>
      </c>
    </row>
    <row r="68">
      <c r="A68" s="3" t="n">
        <v>37</v>
      </c>
      <c r="B68" s="12" t="n">
        <v>183547.958030727</v>
      </c>
      <c r="C68" s="12" t="n">
        <v>489.4612214152719</v>
      </c>
      <c r="D68" s="12" t="n">
        <v>479.8967422779995</v>
      </c>
      <c r="E68" s="12" t="n">
        <v>969.3579636932714</v>
      </c>
      <c r="F68" s="12" t="n">
        <v>183068.061288449</v>
      </c>
    </row>
    <row r="69">
      <c r="A69" s="3" t="n">
        <v>38</v>
      </c>
      <c r="B69" s="12" t="n">
        <v>183068.061288449</v>
      </c>
      <c r="C69" s="12" t="n">
        <v>488.1814967691972</v>
      </c>
      <c r="D69" s="12" t="n">
        <v>481.1764669240742</v>
      </c>
      <c r="E69" s="12" t="n">
        <v>969.3579636932714</v>
      </c>
      <c r="F69" s="12" t="n">
        <v>182586.8848215249</v>
      </c>
    </row>
    <row r="70">
      <c r="A70" s="3" t="n">
        <v>39</v>
      </c>
      <c r="B70" s="12" t="n">
        <v>182586.8848215249</v>
      </c>
      <c r="C70" s="12" t="n">
        <v>486.8983595240663</v>
      </c>
      <c r="D70" s="12" t="n">
        <v>482.459604169205</v>
      </c>
      <c r="E70" s="12" t="n">
        <v>969.3579636932714</v>
      </c>
      <c r="F70" s="12" t="n">
        <v>182104.4252173557</v>
      </c>
    </row>
    <row r="71">
      <c r="A71" s="3" t="n">
        <v>40</v>
      </c>
      <c r="B71" s="12" t="n">
        <v>182104.4252173557</v>
      </c>
      <c r="C71" s="12" t="n">
        <v>485.6118005796151</v>
      </c>
      <c r="D71" s="12" t="n">
        <v>483.7461631136563</v>
      </c>
      <c r="E71" s="12" t="n">
        <v>969.3579636932714</v>
      </c>
      <c r="F71" s="12" t="n">
        <v>181620.679054242</v>
      </c>
    </row>
    <row r="72">
      <c r="A72" s="3" t="n">
        <v>41</v>
      </c>
      <c r="B72" s="12" t="n">
        <v>181620.679054242</v>
      </c>
      <c r="C72" s="12" t="n">
        <v>484.321810811312</v>
      </c>
      <c r="D72" s="12" t="n">
        <v>485.0361528819594</v>
      </c>
      <c r="E72" s="12" t="n">
        <v>969.3579636932714</v>
      </c>
      <c r="F72" s="12" t="n">
        <v>181135.6429013601</v>
      </c>
    </row>
    <row r="73">
      <c r="A73" s="3" t="n">
        <v>42</v>
      </c>
      <c r="B73" s="12" t="n">
        <v>181135.6429013601</v>
      </c>
      <c r="C73" s="12" t="n">
        <v>483.0283810702934</v>
      </c>
      <c r="D73" s="12" t="n">
        <v>486.3295826229779</v>
      </c>
      <c r="E73" s="12" t="n">
        <v>969.3579636932714</v>
      </c>
      <c r="F73" s="12" t="n">
        <v>180649.3133187371</v>
      </c>
    </row>
    <row r="74">
      <c r="A74" s="3" t="n">
        <v>43</v>
      </c>
      <c r="B74" s="12" t="n">
        <v>180649.3133187371</v>
      </c>
      <c r="C74" s="12" t="n">
        <v>481.7315021832989</v>
      </c>
      <c r="D74" s="12" t="n">
        <v>487.6264615099725</v>
      </c>
      <c r="E74" s="12" t="n">
        <v>969.3579636932714</v>
      </c>
      <c r="F74" s="12" t="n">
        <v>180161.6868572271</v>
      </c>
    </row>
    <row r="75">
      <c r="A75" s="3" t="n">
        <v>44</v>
      </c>
      <c r="B75" s="12" t="n">
        <v>180161.6868572271</v>
      </c>
      <c r="C75" s="12" t="n">
        <v>480.4311649526056</v>
      </c>
      <c r="D75" s="12" t="n">
        <v>488.9267987406657</v>
      </c>
      <c r="E75" s="12" t="n">
        <v>969.3579636932714</v>
      </c>
      <c r="F75" s="12" t="n">
        <v>179672.7600584865</v>
      </c>
    </row>
    <row r="76">
      <c r="A76" s="3" t="n">
        <v>45</v>
      </c>
      <c r="B76" s="12" t="n">
        <v>179672.7600584865</v>
      </c>
      <c r="C76" s="12" t="n">
        <v>479.1273601559639</v>
      </c>
      <c r="D76" s="12" t="n">
        <v>490.2306035373075</v>
      </c>
      <c r="E76" s="12" t="n">
        <v>969.3579636932714</v>
      </c>
      <c r="F76" s="12" t="n">
        <v>179182.5294549491</v>
      </c>
    </row>
    <row r="77">
      <c r="A77" s="3" t="n">
        <v>46</v>
      </c>
      <c r="B77" s="12" t="n">
        <v>179182.5294549491</v>
      </c>
      <c r="C77" s="12" t="n">
        <v>477.820078546531</v>
      </c>
      <c r="D77" s="12" t="n">
        <v>491.5378851467403</v>
      </c>
      <c r="E77" s="12" t="n">
        <v>969.3579636932714</v>
      </c>
      <c r="F77" s="12" t="n">
        <v>178690.9915698024</v>
      </c>
    </row>
    <row r="78">
      <c r="A78" s="3" t="n">
        <v>47</v>
      </c>
      <c r="B78" s="12" t="n">
        <v>178690.9915698024</v>
      </c>
      <c r="C78" s="12" t="n">
        <v>476.5093108528064</v>
      </c>
      <c r="D78" s="12" t="n">
        <v>492.848652840465</v>
      </c>
      <c r="E78" s="12" t="n">
        <v>969.3579636932714</v>
      </c>
      <c r="F78" s="12" t="n">
        <v>178198.1429169619</v>
      </c>
    </row>
    <row r="79">
      <c r="A79" s="3" t="n">
        <v>48</v>
      </c>
      <c r="B79" s="12" t="n">
        <v>178198.1429169619</v>
      </c>
      <c r="C79" s="12" t="n">
        <v>475.1950477785651</v>
      </c>
      <c r="D79" s="12" t="n">
        <v>494.1629159147063</v>
      </c>
      <c r="E79" s="12" t="n">
        <v>969.3579636932714</v>
      </c>
      <c r="F79" s="12" t="n">
        <v>177703.9800010472</v>
      </c>
    </row>
    <row r="80">
      <c r="A80" s="3" t="n">
        <v>49</v>
      </c>
      <c r="B80" s="12" t="n">
        <v>177703.9800010472</v>
      </c>
      <c r="C80" s="12" t="n">
        <v>473.8772800027926</v>
      </c>
      <c r="D80" s="12" t="n">
        <v>495.4806836904788</v>
      </c>
      <c r="E80" s="12" t="n">
        <v>969.3579636932714</v>
      </c>
      <c r="F80" s="12" t="n">
        <v>177208.4993173567</v>
      </c>
    </row>
    <row r="81">
      <c r="A81" s="3" t="n">
        <v>50</v>
      </c>
      <c r="B81" s="12" t="n">
        <v>177208.4993173567</v>
      </c>
      <c r="C81" s="12" t="n">
        <v>472.5559981796179</v>
      </c>
      <c r="D81" s="12" t="n">
        <v>496.8019655136534</v>
      </c>
      <c r="E81" s="12" t="n">
        <v>969.3579636932714</v>
      </c>
      <c r="F81" s="12" t="n">
        <v>176711.6973518431</v>
      </c>
    </row>
    <row r="82">
      <c r="A82" s="3" t="n">
        <v>51</v>
      </c>
      <c r="B82" s="12" t="n">
        <v>176711.6973518431</v>
      </c>
      <c r="C82" s="12" t="n">
        <v>471.2311929382482</v>
      </c>
      <c r="D82" s="12" t="n">
        <v>498.1267707550231</v>
      </c>
      <c r="E82" s="12" t="n">
        <v>969.3579636932714</v>
      </c>
      <c r="F82" s="12" t="n">
        <v>176213.5705810881</v>
      </c>
    </row>
    <row r="83">
      <c r="A83" s="3" t="n">
        <v>52</v>
      </c>
      <c r="B83" s="12" t="n">
        <v>176213.5705810881</v>
      </c>
      <c r="C83" s="12" t="n">
        <v>469.9028548829015</v>
      </c>
      <c r="D83" s="12" t="n">
        <v>499.4551088103698</v>
      </c>
      <c r="E83" s="12" t="n">
        <v>969.3579636932714</v>
      </c>
      <c r="F83" s="12" t="n">
        <v>175714.1154722777</v>
      </c>
    </row>
    <row r="84">
      <c r="A84" s="3" t="n">
        <v>53</v>
      </c>
      <c r="B84" s="12" t="n">
        <v>175714.1154722777</v>
      </c>
      <c r="C84" s="12" t="n">
        <v>468.5709745927405</v>
      </c>
      <c r="D84" s="12" t="n">
        <v>500.7869891005308</v>
      </c>
      <c r="E84" s="12" t="n">
        <v>969.3579636932714</v>
      </c>
      <c r="F84" s="12" t="n">
        <v>175213.3284831772</v>
      </c>
    </row>
    <row r="85">
      <c r="A85" s="3" t="n">
        <v>54</v>
      </c>
      <c r="B85" s="12" t="n">
        <v>175213.3284831772</v>
      </c>
      <c r="C85" s="12" t="n">
        <v>467.2355426218058</v>
      </c>
      <c r="D85" s="12" t="n">
        <v>502.1224210714656</v>
      </c>
      <c r="E85" s="12" t="n">
        <v>969.3579636932714</v>
      </c>
      <c r="F85" s="12" t="n">
        <v>174711.2060621057</v>
      </c>
    </row>
    <row r="86">
      <c r="A86" s="3" t="n">
        <v>55</v>
      </c>
      <c r="B86" s="12" t="n">
        <v>174711.2060621057</v>
      </c>
      <c r="C86" s="12" t="n">
        <v>465.8965494989486</v>
      </c>
      <c r="D86" s="12" t="n">
        <v>503.4614141943228</v>
      </c>
      <c r="E86" s="12" t="n">
        <v>969.3579636932714</v>
      </c>
      <c r="F86" s="12" t="n">
        <v>174207.7446479114</v>
      </c>
    </row>
    <row r="87">
      <c r="A87" s="3" t="n">
        <v>56</v>
      </c>
      <c r="B87" s="12" t="n">
        <v>174207.7446479114</v>
      </c>
      <c r="C87" s="12" t="n">
        <v>464.5539857277637</v>
      </c>
      <c r="D87" s="12" t="n">
        <v>504.8039779655076</v>
      </c>
      <c r="E87" s="12" t="n">
        <v>969.3579636932714</v>
      </c>
      <c r="F87" s="12" t="n">
        <v>173702.9406699459</v>
      </c>
    </row>
    <row r="88">
      <c r="A88" s="3" t="n">
        <v>57</v>
      </c>
      <c r="B88" s="12" t="n">
        <v>173702.9406699459</v>
      </c>
      <c r="C88" s="12" t="n">
        <v>463.2078417865224</v>
      </c>
      <c r="D88" s="12" t="n">
        <v>506.150121906749</v>
      </c>
      <c r="E88" s="12" t="n">
        <v>969.3579636932714</v>
      </c>
      <c r="F88" s="12" t="n">
        <v>173196.7905480392</v>
      </c>
    </row>
    <row r="89">
      <c r="A89" s="3" t="n">
        <v>58</v>
      </c>
      <c r="B89" s="12" t="n">
        <v>173196.7905480392</v>
      </c>
      <c r="C89" s="12" t="n">
        <v>461.8581081281044</v>
      </c>
      <c r="D89" s="12" t="n">
        <v>507.4998555651669</v>
      </c>
      <c r="E89" s="12" t="n">
        <v>969.3579636932714</v>
      </c>
      <c r="F89" s="12" t="n">
        <v>172689.290692474</v>
      </c>
    </row>
    <row r="90">
      <c r="A90" s="3" t="n">
        <v>59</v>
      </c>
      <c r="B90" s="12" t="n">
        <v>172689.290692474</v>
      </c>
      <c r="C90" s="12" t="n">
        <v>460.5047751799306</v>
      </c>
      <c r="D90" s="12" t="n">
        <v>508.8531885133407</v>
      </c>
      <c r="E90" s="12" t="n">
        <v>969.3579636932714</v>
      </c>
      <c r="F90" s="12" t="n">
        <v>172180.4375039607</v>
      </c>
    </row>
    <row r="91">
      <c r="A91" s="3" t="n">
        <v>60</v>
      </c>
      <c r="B91" s="12" t="n">
        <v>172180.4375039607</v>
      </c>
      <c r="C91" s="12" t="n">
        <v>459.1478333438951</v>
      </c>
      <c r="D91" s="12" t="n">
        <v>510.2101303493763</v>
      </c>
      <c r="E91" s="12" t="n">
        <v>969.3579636932714</v>
      </c>
      <c r="F91" s="12" t="n">
        <v>171670.2273736113</v>
      </c>
    </row>
  </sheetData>
  <mergeCells count="3">
    <mergeCell ref="A3:B3"/>
    <mergeCell ref="A1:F1"/>
    <mergeCell ref="A15:B15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2025-06-28T17:56:29Z</dcterms:created>
  <dcterms:modified xsi:type="dcterms:W3CDTF">2025-06-28T17:56:29Z</dcterms:modified>
</cp:coreProperties>
</file>