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Officine Meccanich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€"/>
  </numFmts>
  <fonts count="3">
    <font>
      <name val="Calibri"/>
      <family val="2"/>
      <color theme="1"/>
      <sz val="11"/>
      <scheme val="minor"/>
    </font>
    <font>
      <b val="1"/>
      <sz val="22"/>
    </font>
    <font>
      <b val="1"/>
      <color rgb="00FFFFFF"/>
      <sz val="12"/>
    </font>
  </fonts>
  <fills count="3">
    <fill>
      <patternFill/>
    </fill>
    <fill>
      <patternFill patternType="gray125"/>
    </fill>
    <fill>
      <patternFill patternType="solid">
        <fgColor rgb="001F497D"/>
        <bgColor rgb="001F497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0" applyAlignment="1" pivotButton="0" quotePrefix="0" xfId="0">
      <alignment horizontal="left"/>
    </xf>
    <xf numFmtId="164" fontId="0" fillId="0" borderId="0" pivotButton="0" quotePrefix="0" xfId="0"/>
    <xf numFmtId="2" fontId="0" fillId="0" borderId="0" pivotButton="0" quotePrefix="0" xfId="0"/>
    <xf numFmtId="1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Flussi di Cassa 2023</a:t>
            </a:r>
          </a:p>
        </rich>
      </tx>
    </title>
    <plotArea>
      <barChart>
        <barDir val="col"/>
        <grouping val="clustered"/>
        <ser>
          <idx val="0"/>
          <order val="0"/>
          <spPr>
            <a:ln>
              <a:prstDash val="solid"/>
            </a:ln>
          </spPr>
          <cat>
            <numRef>
              <f>'Dashboard Officine Meccaniche'!$A$61:$A$63</f>
            </numRef>
          </cat>
          <val>
            <numRef>
              <f>'Dashboard Officine Meccaniche'!$B$61:$B$63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Composizione Fonti/Impieghi 2023</a:t>
            </a:r>
          </a:p>
        </rich>
      </tx>
    </title>
    <plotArea>
      <pieChart>
        <varyColors val="1"/>
        <ser>
          <idx val="0"/>
          <order val="0"/>
          <spPr>
            <a:ln>
              <a:prstDash val="solid"/>
            </a:ln>
          </spPr>
          <cat>
            <numRef>
              <f>'Dashboard Officine Meccaniche'!$A$61:$A$63</f>
            </numRef>
          </cat>
          <val>
            <numRef>
              <f>'Dashboard Officine Meccaniche'!$B$61:$B$63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Trend trimestrale Cassa 2023</a:t>
            </a:r>
          </a:p>
        </rich>
      </tx>
    </title>
    <plotArea>
      <lineChart>
        <grouping val="standard"/>
        <ser>
          <idx val="0"/>
          <order val="0"/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Officine Meccaniche'!$A$56:$A$59</f>
            </numRef>
          </cat>
          <val>
            <numRef>
              <f>'Dashboard Officine Meccaniche'!$B$56:$B$59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3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3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3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63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40" customWidth="1" min="1" max="1"/>
    <col width="18" customWidth="1" min="2" max="2"/>
    <col width="35" customWidth="1" min="4" max="4"/>
  </cols>
  <sheetData>
    <row r="1">
      <c r="A1" s="1" t="inlineStr">
        <is>
          <t>Officine Meccaniche Milano S.r.l. - Dashboard Rendiconto 2023</t>
        </is>
      </c>
    </row>
    <row r="3">
      <c r="A3" s="2" t="inlineStr">
        <is>
          <t>Stato Patrimoniale 31/12/2023</t>
        </is>
      </c>
    </row>
    <row r="4">
      <c r="A4" t="inlineStr">
        <is>
          <t>Cassa e equivalenti</t>
        </is>
      </c>
      <c r="B4" s="3" t="n">
        <v>1360000</v>
      </c>
    </row>
    <row r="5">
      <c r="A5" t="inlineStr">
        <is>
          <t>Crediti verso clienti</t>
        </is>
      </c>
      <c r="B5" s="3" t="n">
        <v>2350000</v>
      </c>
    </row>
    <row r="6">
      <c r="A6" t="inlineStr">
        <is>
          <t>Rimanenze</t>
        </is>
      </c>
      <c r="B6" s="3" t="n">
        <v>1000000</v>
      </c>
    </row>
    <row r="7">
      <c r="A7" t="inlineStr">
        <is>
          <t>Totale Attivo Corrente</t>
        </is>
      </c>
      <c r="B7" s="3">
        <f>SUM(B4:B6)</f>
        <v/>
      </c>
    </row>
    <row r="8">
      <c r="A8" t="inlineStr">
        <is>
          <t>Immobilizzazioni materiali</t>
        </is>
      </c>
      <c r="B8" s="3" t="n">
        <v>6600000</v>
      </c>
    </row>
    <row r="9">
      <c r="A9" t="inlineStr">
        <is>
          <t>Immobilizzazioni immateriali</t>
        </is>
      </c>
      <c r="B9" s="3" t="n">
        <v>850000</v>
      </c>
    </row>
    <row r="10">
      <c r="A10" t="inlineStr">
        <is>
          <t>Totale Attivo Non Corrente</t>
        </is>
      </c>
      <c r="B10" s="3">
        <f>SUM(B8:B9)</f>
        <v/>
      </c>
    </row>
    <row r="11">
      <c r="A11" t="inlineStr">
        <is>
          <t>Totale Attivo</t>
        </is>
      </c>
      <c r="B11" s="3">
        <f>B7+B10</f>
        <v/>
      </c>
    </row>
    <row r="12">
      <c r="A12" t="inlineStr">
        <is>
          <t>Passivo Corrente</t>
        </is>
      </c>
      <c r="B12" s="3" t="n">
        <v>3200000</v>
      </c>
    </row>
    <row r="13">
      <c r="A13" t="inlineStr">
        <is>
          <t>Passivo Non Corrente</t>
        </is>
      </c>
      <c r="B13" s="3" t="n">
        <v>4200000</v>
      </c>
    </row>
    <row r="14">
      <c r="A14" t="inlineStr">
        <is>
          <t>Patrimonio Netto</t>
        </is>
      </c>
      <c r="B14" s="3" t="n">
        <v>4760000</v>
      </c>
    </row>
    <row r="15">
      <c r="A15" t="inlineStr">
        <is>
          <t>Totale Passivo + PN</t>
        </is>
      </c>
      <c r="B15" s="3">
        <f>B12+B13+B14</f>
        <v/>
      </c>
    </row>
    <row r="17">
      <c r="A17" s="2" t="inlineStr">
        <is>
          <t>Conto Economico 2023</t>
        </is>
      </c>
    </row>
    <row r="18">
      <c r="A18" t="inlineStr">
        <is>
          <t>Ricavi vendite</t>
        </is>
      </c>
      <c r="B18" s="3" t="n">
        <v>12500000</v>
      </c>
    </row>
    <row r="19">
      <c r="A19" t="inlineStr">
        <is>
          <t>Variazione rimanenze</t>
        </is>
      </c>
      <c r="B19" s="3" t="n">
        <v>60000</v>
      </c>
    </row>
    <row r="20">
      <c r="A20" t="inlineStr">
        <is>
          <t>Altri ricavi</t>
        </is>
      </c>
      <c r="B20" s="3" t="n">
        <v>140000</v>
      </c>
    </row>
    <row r="21">
      <c r="A21" t="inlineStr">
        <is>
          <t>Totale Ricavi</t>
        </is>
      </c>
      <c r="B21" s="3">
        <f>SUM(B18:B20)</f>
        <v/>
      </c>
    </row>
    <row r="22">
      <c r="A22" t="inlineStr">
        <is>
          <t>Costo materie prime</t>
        </is>
      </c>
      <c r="B22" s="3" t="n">
        <v>6850000</v>
      </c>
    </row>
    <row r="23">
      <c r="A23" t="inlineStr">
        <is>
          <t>Costo personale</t>
        </is>
      </c>
      <c r="B23" s="3" t="n">
        <v>2250000</v>
      </c>
    </row>
    <row r="24">
      <c r="A24" t="inlineStr">
        <is>
          <t>Oneri diversi</t>
        </is>
      </c>
      <c r="B24" s="3" t="n">
        <v>480000</v>
      </c>
    </row>
    <row r="25">
      <c r="A25" t="inlineStr">
        <is>
          <t>EBITDA</t>
        </is>
      </c>
      <c r="B25" s="3">
        <f>B21-SUM(B22:B24)</f>
        <v/>
      </c>
    </row>
    <row r="26">
      <c r="A26" t="inlineStr">
        <is>
          <t>Ammortamenti</t>
        </is>
      </c>
      <c r="B26" s="3" t="n">
        <v>620000</v>
      </c>
    </row>
    <row r="27">
      <c r="A27" t="inlineStr">
        <is>
          <t>EBIT</t>
        </is>
      </c>
      <c r="B27" s="3">
        <f>B25-B26</f>
        <v/>
      </c>
    </row>
    <row r="28">
      <c r="A28" t="inlineStr">
        <is>
          <t>Oneri finanziari</t>
        </is>
      </c>
      <c r="B28" s="3" t="n">
        <v>150000</v>
      </c>
    </row>
    <row r="29">
      <c r="A29" t="inlineStr">
        <is>
          <t>Risultato ante imposte</t>
        </is>
      </c>
      <c r="B29" s="3">
        <f>B27-B28</f>
        <v/>
      </c>
    </row>
    <row r="30">
      <c r="A30" t="inlineStr">
        <is>
          <t>Imposte</t>
        </is>
      </c>
      <c r="B30" s="3" t="n">
        <v>270000</v>
      </c>
    </row>
    <row r="31">
      <c r="A31" t="inlineStr">
        <is>
          <t>Utile netto</t>
        </is>
      </c>
      <c r="B31">
        <f>B29-B30</f>
        <v/>
      </c>
    </row>
    <row r="33">
      <c r="A33" s="2" t="inlineStr">
        <is>
          <t>Rendiconto Finanziario (metodo indiretto)</t>
        </is>
      </c>
    </row>
    <row r="34">
      <c r="A34" t="inlineStr">
        <is>
          <t>Utile netto dell esercizio</t>
        </is>
      </c>
      <c r="B34" s="3">
        <f>B31</f>
        <v/>
      </c>
    </row>
    <row r="35">
      <c r="A35" t="inlineStr">
        <is>
          <t>+ Ammortamenti</t>
        </is>
      </c>
      <c r="B35" s="3">
        <f>B26</f>
        <v/>
      </c>
    </row>
    <row r="36">
      <c r="A36" t="inlineStr">
        <is>
          <t>± Variazione Attivo corrente</t>
        </is>
      </c>
      <c r="B36" s="3" t="n">
        <v>560000</v>
      </c>
    </row>
    <row r="37">
      <c r="A37" t="inlineStr">
        <is>
          <t>± Variazione Passivo corrente</t>
        </is>
      </c>
      <c r="B37" s="3" t="n">
        <v>220000</v>
      </c>
    </row>
    <row r="38">
      <c r="A38" t="inlineStr">
        <is>
          <t>Cash flow operativo</t>
        </is>
      </c>
      <c r="B38" s="3">
        <f>SUM(B34:B37)</f>
        <v/>
      </c>
    </row>
    <row r="39">
      <c r="A39" t="inlineStr">
        <is>
          <t>Investimenti immobilizzazioni</t>
        </is>
      </c>
      <c r="B39" s="3" t="n">
        <v>-350000</v>
      </c>
    </row>
    <row r="40">
      <c r="A40" t="inlineStr">
        <is>
          <t>Cash flow da investimento</t>
        </is>
      </c>
      <c r="B40" s="3">
        <f>-B39</f>
        <v/>
      </c>
    </row>
    <row r="41">
      <c r="A41" t="inlineStr">
        <is>
          <t>Variazione debiti finanziari</t>
        </is>
      </c>
      <c r="B41" s="3" t="n">
        <v>-400000</v>
      </c>
    </row>
    <row r="42">
      <c r="A42" t="inlineStr">
        <is>
          <t>Dividendi pagati</t>
        </is>
      </c>
      <c r="B42" s="3" t="n">
        <v>-120000</v>
      </c>
    </row>
    <row r="43">
      <c r="A43" t="inlineStr">
        <is>
          <t>Cash flow da finanziamento</t>
        </is>
      </c>
      <c r="B43" s="3">
        <f>SUM(B41:B42)</f>
        <v/>
      </c>
    </row>
    <row r="44">
      <c r="A44" t="inlineStr">
        <is>
          <t>Aumento/(decr.) cassa</t>
        </is>
      </c>
      <c r="B44" s="3">
        <f>B38+B40+B43</f>
        <v/>
      </c>
    </row>
    <row r="45">
      <c r="A45" t="inlineStr">
        <is>
          <t>Cassa finale</t>
        </is>
      </c>
      <c r="B45" s="3" t="n">
        <v>1360000</v>
      </c>
    </row>
    <row r="47">
      <c r="A47" s="2" t="inlineStr">
        <is>
          <t>KPI 2023</t>
        </is>
      </c>
    </row>
    <row r="48">
      <c r="A48" t="inlineStr">
        <is>
          <t>Current Ratio</t>
        </is>
      </c>
      <c r="B48" s="4">
        <f>B7/B12</f>
        <v/>
      </c>
    </row>
    <row r="49">
      <c r="A49" t="inlineStr">
        <is>
          <t>Quick Ratio</t>
        </is>
      </c>
      <c r="B49" s="4">
        <f>(B7-B6)/B12</f>
        <v/>
      </c>
    </row>
    <row r="50">
      <c r="A50" t="inlineStr">
        <is>
          <t>ROE</t>
        </is>
      </c>
      <c r="B50" s="4">
        <f>B31/B14</f>
        <v/>
      </c>
    </row>
    <row r="51">
      <c r="A51" t="inlineStr">
        <is>
          <t>EBITDA Margin</t>
        </is>
      </c>
      <c r="B51" s="5">
        <f>B25/B21</f>
        <v/>
      </c>
    </row>
    <row r="52">
      <c r="A52" t="inlineStr">
        <is>
          <t>Debt/Equity</t>
        </is>
      </c>
      <c r="B52" s="4">
        <f>(B12+B13)/B14</f>
        <v/>
      </c>
    </row>
    <row r="53">
      <c r="A53" t="inlineStr">
        <is>
          <t>Cash Conversion Cycle (gg)</t>
        </is>
      </c>
      <c r="B53" t="n">
        <v>75</v>
      </c>
    </row>
    <row r="55">
      <c r="A55" s="2" t="inlineStr">
        <is>
          <t>Trend trimestrale Cassa</t>
        </is>
      </c>
    </row>
    <row r="56">
      <c r="A56" t="inlineStr">
        <is>
          <t>Q1</t>
        </is>
      </c>
      <c r="B56" s="3" t="n">
        <v>1150000</v>
      </c>
    </row>
    <row r="57">
      <c r="A57" t="inlineStr">
        <is>
          <t>Q2</t>
        </is>
      </c>
      <c r="B57" s="3" t="n">
        <v>1070000</v>
      </c>
    </row>
    <row r="58">
      <c r="A58" t="inlineStr">
        <is>
          <t>Q3</t>
        </is>
      </c>
      <c r="B58" s="3" t="n">
        <v>1230000</v>
      </c>
    </row>
    <row r="59">
      <c r="A59" t="inlineStr">
        <is>
          <t>Q4</t>
        </is>
      </c>
      <c r="B59" s="3" t="n">
        <v>1360000</v>
      </c>
    </row>
    <row r="61">
      <c r="A61" t="inlineStr">
        <is>
          <t>Operativo</t>
        </is>
      </c>
      <c r="B61" s="3">
        <f>B38</f>
        <v/>
      </c>
    </row>
    <row r="62">
      <c r="A62" t="inlineStr">
        <is>
          <t>Investimento</t>
        </is>
      </c>
      <c r="B62" s="3">
        <f>B40</f>
        <v/>
      </c>
    </row>
    <row r="63">
      <c r="A63" t="inlineStr">
        <is>
          <t>Finanziamento</t>
        </is>
      </c>
      <c r="B63" s="3">
        <f>B43</f>
        <v/>
      </c>
    </row>
  </sheetData>
  <mergeCells count="6">
    <mergeCell ref="A1:D1"/>
    <mergeCell ref="A33:B33"/>
    <mergeCell ref="A47:B47"/>
    <mergeCell ref="A17:B17"/>
    <mergeCell ref="A3:B3"/>
    <mergeCell ref="A55:B55"/>
  </mergeCells>
  <pageMargins left="0.75" right="0.75" top="1" bottom="1" header="0.5" footer="0.5"/>
  <headerFooter>
    <oddHeader/>
    <oddFooter>&amp;LOfficine Meccaniche Milano S.r.l.&amp;CRendiconto Finanziario 2023&amp;RPagina &amp;P di &amp;N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2025-07-01T22:40:33Z</dcterms:created>
  <dcterms:modified xsi:type="dcterms:W3CDTF">2025-07-01T22:40:33Z</dcterms:modified>
</cp:coreProperties>
</file>